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&amp; Finance\Data\Compensation and Benefit Guidelines\Comp &amp; Bene 2027\"/>
    </mc:Choice>
  </mc:AlternateContent>
  <xr:revisionPtr revIDLastSave="0" documentId="13_ncr:1_{D0ED3C7D-F5C9-4A28-A855-27D774BF61F5}" xr6:coauthVersionLast="47" xr6:coauthVersionMax="47" xr10:uidLastSave="{00000000-0000-0000-0000-000000000000}"/>
  <bookViews>
    <workbookView xWindow="-28920" yWindow="-120" windowWidth="29040" windowHeight="15720" xr2:uid="{D5381AF4-9988-4058-9066-E519BADBE26B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G28" i="1" l="1"/>
  <c r="H28" i="1" s="1"/>
  <c r="I28" i="1" s="1"/>
  <c r="I10" i="1"/>
  <c r="I9" i="1"/>
  <c r="I12" i="1" s="1"/>
  <c r="I24" i="1" l="1"/>
  <c r="I19" i="1"/>
  <c r="I18" i="1"/>
  <c r="I17" i="1"/>
  <c r="I26" i="1"/>
  <c r="I15" i="1"/>
  <c r="I25" i="1"/>
  <c r="I23" i="1"/>
  <c r="I20" i="1"/>
  <c r="I34" i="1" l="1"/>
  <c r="I41" i="1" s="1"/>
  <c r="I38" i="1"/>
  <c r="I43" i="1" l="1"/>
  <c r="I52" i="1" l="1"/>
  <c r="I48" i="1"/>
  <c r="I53" i="1" s="1"/>
</calcChain>
</file>

<file path=xl/sharedStrings.xml><?xml version="1.0" encoding="utf-8"?>
<sst xmlns="http://schemas.openxmlformats.org/spreadsheetml/2006/main" count="43" uniqueCount="41">
  <si>
    <t>Salary Planning Worksheet - Ordained Minister</t>
  </si>
  <si>
    <t>Amount</t>
  </si>
  <si>
    <t>Base Salary</t>
  </si>
  <si>
    <r>
      <rPr>
        <b/>
        <sz val="11"/>
        <color theme="1"/>
        <rFont val="Aptos Narrow"/>
        <family val="2"/>
        <scheme val="minor"/>
      </rPr>
      <t>Years of Service</t>
    </r>
    <r>
      <rPr>
        <sz val="11"/>
        <color theme="1"/>
        <rFont val="Aptos Narrow"/>
        <family val="2"/>
        <scheme val="minor"/>
      </rPr>
      <t xml:space="preserve"> (see page 6)</t>
    </r>
  </si>
  <si>
    <t>Years (maximum of 15) at $400 per year</t>
  </si>
  <si>
    <t>Years (in excess of 15) at $300 per year</t>
  </si>
  <si>
    <t>Total Base Salary Before Suggested Additions = (A)</t>
  </si>
  <si>
    <t>"Up to" Percent Used</t>
  </si>
  <si>
    <r>
      <rPr>
        <b/>
        <sz val="11"/>
        <color theme="1"/>
        <rFont val="Aptos Narrow"/>
        <family val="2"/>
        <scheme val="minor"/>
      </rPr>
      <t>Suggested Additions to Base</t>
    </r>
    <r>
      <rPr>
        <sz val="11"/>
        <color theme="1"/>
        <rFont val="Aptos Narrow"/>
        <family val="2"/>
        <scheme val="minor"/>
      </rPr>
      <t xml:space="preserve"> (see page 6)</t>
    </r>
  </si>
  <si>
    <r>
      <t xml:space="preserve">Senior Pastor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20% of (A)</t>
    </r>
  </si>
  <si>
    <t>Congregation size:</t>
  </si>
  <si>
    <r>
      <t xml:space="preserve">300 - 500 baptized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5% of (A)</t>
    </r>
  </si>
  <si>
    <r>
      <t xml:space="preserve">501 - 1000 baptized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10% of (A)</t>
    </r>
  </si>
  <si>
    <r>
      <t xml:space="preserve">1001 or more baptized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15% of (A)</t>
    </r>
  </si>
  <si>
    <r>
      <t xml:space="preserve">Multiple parish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15% of (A) for each additional parish</t>
    </r>
  </si>
  <si>
    <t>Pastor providing administrative supervison of professional school staff</t>
  </si>
  <si>
    <r>
      <t xml:space="preserve">                                                                </t>
    </r>
    <r>
      <rPr>
        <u/>
        <sz val="11"/>
        <color theme="1"/>
        <rFont val="Aptos Narrow"/>
        <family val="2"/>
        <scheme val="minor"/>
      </rPr>
      <t>No Principal</t>
    </r>
    <r>
      <rPr>
        <sz val="11"/>
        <color theme="1"/>
        <rFont val="Aptos Narrow"/>
        <family val="2"/>
        <scheme val="minor"/>
      </rPr>
      <t xml:space="preserve">                      </t>
    </r>
    <r>
      <rPr>
        <u/>
        <sz val="11"/>
        <color theme="1"/>
        <rFont val="Aptos Narrow"/>
        <family val="2"/>
        <scheme val="minor"/>
      </rPr>
      <t>Principal on Staff</t>
    </r>
  </si>
  <si>
    <r>
      <t xml:space="preserve">1 - 3 professional school staff:             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15% of (A)       Add up to 5% of (A)</t>
    </r>
  </si>
  <si>
    <r>
      <t xml:space="preserve">4 or more professional school staff :  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25% of (A)       Add up to 10% of (A)</t>
    </r>
  </si>
  <si>
    <r>
      <t xml:space="preserve">Unique Ministry or gifts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15% of (A)</t>
    </r>
  </si>
  <si>
    <r>
      <t xml:space="preserve">Additional duties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10% of (A) for each activity</t>
    </r>
  </si>
  <si>
    <r>
      <t xml:space="preserve">Advanced degrees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$300 for every 9 hours </t>
    </r>
  </si>
  <si>
    <t>Advanced degree hours post-graduate/post seminary</t>
  </si>
  <si>
    <t>Meritorious service - consider additions as appropriate:</t>
  </si>
  <si>
    <t>Other addition: _____________________________________________________________</t>
  </si>
  <si>
    <t>Total Base Salary (A) plus Suggested Additions = (B)</t>
  </si>
  <si>
    <r>
      <rPr>
        <b/>
        <sz val="11"/>
        <color theme="1"/>
        <rFont val="Aptos Narrow"/>
        <family val="2"/>
        <scheme val="minor"/>
      </rPr>
      <t>Housing, Furnishing, and/or Utility Compensation</t>
    </r>
    <r>
      <rPr>
        <sz val="11"/>
        <color theme="1"/>
        <rFont val="Aptos Narrow"/>
        <family val="2"/>
        <scheme val="minor"/>
      </rPr>
      <t xml:space="preserve"> (see page 8)</t>
    </r>
  </si>
  <si>
    <t>Parsonage provided:</t>
  </si>
  <si>
    <r>
      <t xml:space="preserve">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20% of (B) for furnishings and/or utilities</t>
    </r>
  </si>
  <si>
    <t>Cash payments for housing, furnishing, and/or utilities</t>
  </si>
  <si>
    <t>Fixed Cash Amount (estimated cost to provide home)</t>
  </si>
  <si>
    <r>
      <t xml:space="preserve">Percentage calculation - add </t>
    </r>
    <r>
      <rPr>
        <i/>
        <sz val="11"/>
        <color theme="1"/>
        <rFont val="Aptos Narrow"/>
        <family val="2"/>
        <scheme val="minor"/>
      </rPr>
      <t>up to</t>
    </r>
    <r>
      <rPr>
        <sz val="11"/>
        <color theme="1"/>
        <rFont val="Aptos Narrow"/>
        <family val="2"/>
        <scheme val="minor"/>
      </rPr>
      <t xml:space="preserve"> 70% of (B)</t>
    </r>
  </si>
  <si>
    <t>Total Housing, Furnishing, and/or Utilitiy Compensation = (C)</t>
  </si>
  <si>
    <r>
      <rPr>
        <b/>
        <sz val="11"/>
        <color theme="1"/>
        <rFont val="Aptos Narrow"/>
        <family val="2"/>
        <scheme val="minor"/>
      </rPr>
      <t>Concordia Retirement Plan Special Equalization (Offset) Payment</t>
    </r>
    <r>
      <rPr>
        <sz val="11"/>
        <color theme="1"/>
        <rFont val="Aptos Narrow"/>
        <family val="2"/>
        <scheme val="minor"/>
      </rPr>
      <t xml:space="preserve"> (see page 8)</t>
    </r>
  </si>
  <si>
    <r>
      <t xml:space="preserve">Enter actual full-year amount provided in 2014 = </t>
    </r>
    <r>
      <rPr>
        <b/>
        <sz val="11"/>
        <color theme="1"/>
        <rFont val="Aptos Narrow"/>
        <family val="2"/>
        <scheme val="minor"/>
      </rPr>
      <t>(D)</t>
    </r>
  </si>
  <si>
    <t>Total Compensation (B + C + D) = (E)</t>
  </si>
  <si>
    <t>Designation of Housing, Furnishing, and/or Utility Allowance for Tax Purposes:</t>
  </si>
  <si>
    <t>Fixed amount or percentage of Total Compensation (E) which has been designated in advance</t>
  </si>
  <si>
    <r>
      <t>by the governing body as housing, furnishing, and/or utility allowance =</t>
    </r>
    <r>
      <rPr>
        <b/>
        <sz val="11"/>
        <color theme="1"/>
        <rFont val="Aptos Narrow"/>
        <family val="2"/>
        <scheme val="minor"/>
      </rPr>
      <t xml:space="preserve"> (F)</t>
    </r>
  </si>
  <si>
    <r>
      <t xml:space="preserve">Balance of total compensation reported as salary (E - F) = </t>
    </r>
    <r>
      <rPr>
        <b/>
        <sz val="11"/>
        <color theme="1"/>
        <rFont val="Aptos Narrow"/>
        <family val="2"/>
        <scheme val="minor"/>
      </rPr>
      <t>(G)</t>
    </r>
  </si>
  <si>
    <t>2027 Compensation and Benefit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</si>
</sst>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%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42" fontId="0" fillId="0" borderId="2" xfId="0" applyNumberFormat="1" applyBorder="1"/>
    <xf numFmtId="41" fontId="0" fillId="0" borderId="0" xfId="0" applyNumberFormat="1"/>
    <xf numFmtId="0" fontId="0" fillId="0" borderId="3" xfId="0" applyBorder="1"/>
    <xf numFmtId="41" fontId="0" fillId="0" borderId="3" xfId="0" applyNumberFormat="1" applyBorder="1"/>
    <xf numFmtId="0" fontId="0" fillId="0" borderId="4" xfId="0" applyBorder="1"/>
    <xf numFmtId="0" fontId="2" fillId="0" borderId="0" xfId="0" applyFont="1"/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41" fontId="0" fillId="0" borderId="0" xfId="0" applyNumberFormat="1" applyAlignment="1">
      <alignment horizontal="center"/>
    </xf>
    <xf numFmtId="164" fontId="0" fillId="0" borderId="3" xfId="0" applyNumberFormat="1" applyBorder="1"/>
    <xf numFmtId="164" fontId="0" fillId="0" borderId="0" xfId="0" applyNumberFormat="1"/>
    <xf numFmtId="164" fontId="0" fillId="0" borderId="4" xfId="0" applyNumberFormat="1" applyBorder="1"/>
    <xf numFmtId="41" fontId="0" fillId="0" borderId="4" xfId="0" applyNumberFormat="1" applyBorder="1"/>
    <xf numFmtId="43" fontId="0" fillId="0" borderId="0" xfId="0" applyNumberFormat="1"/>
    <xf numFmtId="165" fontId="0" fillId="0" borderId="5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3BDD-F290-499A-A818-A1439CDDEFFB}">
  <dimension ref="A1:P104"/>
  <sheetViews>
    <sheetView tabSelected="1" workbookViewId="0">
      <selection activeCell="A2" sqref="A2"/>
    </sheetView>
  </sheetViews>
  <sheetFormatPr defaultRowHeight="15" x14ac:dyDescent="0.25"/>
  <cols>
    <col min="1" max="3" width="3.7109375" customWidth="1"/>
    <col min="4" max="4" width="68.42578125" customWidth="1"/>
    <col min="5" max="5" width="13.28515625" customWidth="1"/>
    <col min="6" max="6" width="2.7109375" customWidth="1"/>
    <col min="7" max="8" width="2.7109375" hidden="1" customWidth="1"/>
    <col min="9" max="9" width="13.28515625" customWidth="1"/>
  </cols>
  <sheetData>
    <row r="1" spans="1:16" x14ac:dyDescent="0.25">
      <c r="A1" t="s">
        <v>40</v>
      </c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1"/>
      <c r="I3" s="1"/>
    </row>
    <row r="5" spans="1:16" s="2" customFormat="1" ht="15.75" thickBot="1" x14ac:dyDescent="0.3">
      <c r="I5" s="3" t="s">
        <v>1</v>
      </c>
    </row>
    <row r="6" spans="1:16" ht="15.75" thickTop="1" x14ac:dyDescent="0.25">
      <c r="A6" s="4" t="s">
        <v>2</v>
      </c>
      <c r="I6" s="5">
        <f>ROUNDUP((47595*1.044),0)</f>
        <v>49690</v>
      </c>
    </row>
    <row r="7" spans="1:16" x14ac:dyDescent="0.25">
      <c r="I7" s="6"/>
    </row>
    <row r="8" spans="1:16" x14ac:dyDescent="0.25">
      <c r="A8" t="s">
        <v>3</v>
      </c>
      <c r="I8" s="6"/>
    </row>
    <row r="9" spans="1:16" x14ac:dyDescent="0.25">
      <c r="B9" s="7"/>
      <c r="C9" t="s">
        <v>4</v>
      </c>
      <c r="I9" s="8">
        <f>ROUND(B9*400,0)</f>
        <v>0</v>
      </c>
    </row>
    <row r="10" spans="1:16" x14ac:dyDescent="0.25">
      <c r="B10" s="9"/>
      <c r="C10" t="s">
        <v>5</v>
      </c>
      <c r="I10" s="8">
        <f>ROUND(B10*300,0)</f>
        <v>0</v>
      </c>
    </row>
    <row r="11" spans="1:16" ht="5.25" customHeight="1" x14ac:dyDescent="0.25">
      <c r="I11" s="6"/>
    </row>
    <row r="12" spans="1:16" x14ac:dyDescent="0.25">
      <c r="A12" s="4" t="s">
        <v>6</v>
      </c>
      <c r="B12" s="4"/>
      <c r="C12" s="4"/>
      <c r="D12" s="4"/>
      <c r="I12" s="8">
        <f>I6+I9+I10</f>
        <v>49690</v>
      </c>
      <c r="P12" s="10"/>
    </row>
    <row r="13" spans="1:16" s="2" customFormat="1" ht="32.25" customHeight="1" x14ac:dyDescent="0.25">
      <c r="E13" s="11" t="s">
        <v>7</v>
      </c>
      <c r="F13" s="12"/>
      <c r="G13" s="12"/>
      <c r="H13" s="12"/>
      <c r="I13" s="13"/>
    </row>
    <row r="14" spans="1:16" x14ac:dyDescent="0.25">
      <c r="A14" t="s">
        <v>8</v>
      </c>
      <c r="I14" s="6"/>
    </row>
    <row r="15" spans="1:16" x14ac:dyDescent="0.25">
      <c r="B15" t="s">
        <v>9</v>
      </c>
      <c r="E15" s="14"/>
      <c r="F15" s="6"/>
      <c r="G15" s="6"/>
      <c r="H15" s="6"/>
      <c r="I15" s="8">
        <f>ROUND(E15*I$12,0)</f>
        <v>0</v>
      </c>
    </row>
    <row r="16" spans="1:16" x14ac:dyDescent="0.25">
      <c r="B16" t="s">
        <v>10</v>
      </c>
      <c r="E16" s="15"/>
      <c r="F16" s="6"/>
      <c r="G16" s="6"/>
      <c r="H16" s="6"/>
      <c r="I16" s="6"/>
    </row>
    <row r="17" spans="2:9" x14ac:dyDescent="0.25">
      <c r="C17" t="s">
        <v>11</v>
      </c>
      <c r="E17" s="14"/>
      <c r="F17" s="6"/>
      <c r="G17" s="6"/>
      <c r="H17" s="6"/>
      <c r="I17" s="8">
        <f t="shared" ref="I17:I20" si="0">ROUND(E17*I$12,0)</f>
        <v>0</v>
      </c>
    </row>
    <row r="18" spans="2:9" x14ac:dyDescent="0.25">
      <c r="C18" t="s">
        <v>12</v>
      </c>
      <c r="E18" s="16"/>
      <c r="F18" s="6"/>
      <c r="G18" s="6"/>
      <c r="H18" s="6"/>
      <c r="I18" s="17">
        <f t="shared" si="0"/>
        <v>0</v>
      </c>
    </row>
    <row r="19" spans="2:9" x14ac:dyDescent="0.25">
      <c r="C19" t="s">
        <v>13</v>
      </c>
      <c r="E19" s="16"/>
      <c r="F19" s="6"/>
      <c r="G19" s="6"/>
      <c r="H19" s="6"/>
      <c r="I19" s="17">
        <f t="shared" si="0"/>
        <v>0</v>
      </c>
    </row>
    <row r="20" spans="2:9" x14ac:dyDescent="0.25">
      <c r="B20" t="s">
        <v>14</v>
      </c>
      <c r="E20" s="16"/>
      <c r="F20" s="6"/>
      <c r="G20" s="6"/>
      <c r="H20" s="6"/>
      <c r="I20" s="17">
        <f t="shared" si="0"/>
        <v>0</v>
      </c>
    </row>
    <row r="21" spans="2:9" x14ac:dyDescent="0.25">
      <c r="B21" t="s">
        <v>15</v>
      </c>
      <c r="E21" s="15"/>
      <c r="F21" s="6"/>
      <c r="G21" s="6"/>
      <c r="H21" s="6"/>
      <c r="I21" s="6"/>
    </row>
    <row r="22" spans="2:9" x14ac:dyDescent="0.25">
      <c r="D22" t="s">
        <v>16</v>
      </c>
      <c r="E22" s="15"/>
      <c r="F22" s="6"/>
      <c r="G22" s="6"/>
      <c r="H22" s="6"/>
      <c r="I22" s="6"/>
    </row>
    <row r="23" spans="2:9" x14ac:dyDescent="0.25">
      <c r="C23" t="s">
        <v>17</v>
      </c>
      <c r="E23" s="14"/>
      <c r="F23" s="6"/>
      <c r="G23" s="6"/>
      <c r="H23" s="6"/>
      <c r="I23" s="8">
        <f t="shared" ref="I23:I26" si="1">ROUND(E23*I$12,0)</f>
        <v>0</v>
      </c>
    </row>
    <row r="24" spans="2:9" x14ac:dyDescent="0.25">
      <c r="C24" t="s">
        <v>18</v>
      </c>
      <c r="E24" s="16"/>
      <c r="F24" s="6"/>
      <c r="G24" s="6"/>
      <c r="H24" s="6"/>
      <c r="I24" s="17">
        <f t="shared" si="1"/>
        <v>0</v>
      </c>
    </row>
    <row r="25" spans="2:9" x14ac:dyDescent="0.25">
      <c r="B25" t="s">
        <v>19</v>
      </c>
      <c r="E25" s="16"/>
      <c r="F25" s="6"/>
      <c r="G25" s="6"/>
      <c r="H25" s="6"/>
      <c r="I25" s="17">
        <f>ROUND(E25*I$12,0)</f>
        <v>0</v>
      </c>
    </row>
    <row r="26" spans="2:9" x14ac:dyDescent="0.25">
      <c r="B26" t="s">
        <v>20</v>
      </c>
      <c r="E26" s="14"/>
      <c r="F26" s="6"/>
      <c r="G26" s="6"/>
      <c r="H26" s="6"/>
      <c r="I26" s="17">
        <f t="shared" si="1"/>
        <v>0</v>
      </c>
    </row>
    <row r="27" spans="2:9" x14ac:dyDescent="0.25">
      <c r="B27" t="s">
        <v>21</v>
      </c>
      <c r="E27" s="15"/>
      <c r="F27" s="6"/>
      <c r="G27" s="6"/>
      <c r="H27" s="6"/>
      <c r="I27" s="6"/>
    </row>
    <row r="28" spans="2:9" x14ac:dyDescent="0.25">
      <c r="C28" s="7"/>
      <c r="D28" t="s">
        <v>22</v>
      </c>
      <c r="E28" s="15"/>
      <c r="F28" s="6"/>
      <c r="G28" s="18">
        <f>ROUND(C28/9,2)</f>
        <v>0</v>
      </c>
      <c r="H28" s="6">
        <f>ROUNDDOWN(G28,0)</f>
        <v>0</v>
      </c>
      <c r="I28" s="8">
        <f>ROUND(H28*300,0)</f>
        <v>0</v>
      </c>
    </row>
    <row r="29" spans="2:9" x14ac:dyDescent="0.25">
      <c r="B29" t="s">
        <v>23</v>
      </c>
      <c r="E29" s="15"/>
      <c r="F29" s="6"/>
      <c r="G29" s="6"/>
      <c r="H29" s="6"/>
      <c r="I29" s="17"/>
    </row>
    <row r="30" spans="2:9" x14ac:dyDescent="0.25">
      <c r="B30" t="s">
        <v>24</v>
      </c>
      <c r="E30" s="15"/>
      <c r="F30" s="6"/>
      <c r="G30" s="6"/>
      <c r="H30" s="6"/>
      <c r="I30" s="17"/>
    </row>
    <row r="31" spans="2:9" x14ac:dyDescent="0.25">
      <c r="B31" t="s">
        <v>24</v>
      </c>
      <c r="E31" s="15"/>
      <c r="F31" s="6"/>
      <c r="G31" s="6"/>
      <c r="H31" s="6"/>
      <c r="I31" s="17"/>
    </row>
    <row r="32" spans="2:9" x14ac:dyDescent="0.25">
      <c r="B32" t="s">
        <v>24</v>
      </c>
      <c r="E32" s="15"/>
      <c r="F32" s="6"/>
      <c r="G32" s="6"/>
      <c r="H32" s="6"/>
      <c r="I32" s="8"/>
    </row>
    <row r="33" spans="1:9" ht="4.5" customHeight="1" x14ac:dyDescent="0.25">
      <c r="E33" s="15"/>
      <c r="I33" s="6"/>
    </row>
    <row r="34" spans="1:9" x14ac:dyDescent="0.25">
      <c r="A34" s="4" t="s">
        <v>25</v>
      </c>
      <c r="E34" s="15"/>
      <c r="I34" s="8">
        <f>SUM(I12:I33)</f>
        <v>49690</v>
      </c>
    </row>
    <row r="35" spans="1:9" x14ac:dyDescent="0.25">
      <c r="E35" s="15"/>
      <c r="I35" s="6"/>
    </row>
    <row r="36" spans="1:9" x14ac:dyDescent="0.25">
      <c r="A36" t="s">
        <v>26</v>
      </c>
      <c r="E36" s="15"/>
      <c r="I36" s="6"/>
    </row>
    <row r="37" spans="1:9" x14ac:dyDescent="0.25">
      <c r="B37" t="s">
        <v>27</v>
      </c>
      <c r="E37" s="15"/>
      <c r="I37" s="6"/>
    </row>
    <row r="38" spans="1:9" x14ac:dyDescent="0.25">
      <c r="C38" t="s">
        <v>28</v>
      </c>
      <c r="E38" s="14"/>
      <c r="F38" s="6"/>
      <c r="G38" s="6"/>
      <c r="H38" s="6"/>
      <c r="I38" s="8">
        <f>ROUND(E38*I$34,0)</f>
        <v>0</v>
      </c>
    </row>
    <row r="39" spans="1:9" x14ac:dyDescent="0.25">
      <c r="B39" t="s">
        <v>29</v>
      </c>
      <c r="E39" s="15"/>
      <c r="I39" s="6"/>
    </row>
    <row r="40" spans="1:9" x14ac:dyDescent="0.25">
      <c r="C40" t="s">
        <v>30</v>
      </c>
      <c r="E40" s="15"/>
      <c r="F40" s="6"/>
      <c r="G40" s="6"/>
      <c r="H40" s="6"/>
      <c r="I40" s="8"/>
    </row>
    <row r="41" spans="1:9" x14ac:dyDescent="0.25">
      <c r="C41" t="s">
        <v>31</v>
      </c>
      <c r="E41" s="14"/>
      <c r="F41" s="6"/>
      <c r="G41" s="6"/>
      <c r="H41" s="6"/>
      <c r="I41" s="8">
        <f>ROUND(E41*I$34,0)</f>
        <v>0</v>
      </c>
    </row>
    <row r="42" spans="1:9" ht="6" customHeight="1" x14ac:dyDescent="0.25">
      <c r="E42" s="15"/>
      <c r="I42" s="6"/>
    </row>
    <row r="43" spans="1:9" x14ac:dyDescent="0.25">
      <c r="A43" s="4" t="s">
        <v>32</v>
      </c>
      <c r="E43" s="15"/>
      <c r="I43" s="8">
        <f>SUM(I36:I42)</f>
        <v>0</v>
      </c>
    </row>
    <row r="44" spans="1:9" x14ac:dyDescent="0.25">
      <c r="E44" s="15"/>
      <c r="I44" s="6"/>
    </row>
    <row r="45" spans="1:9" x14ac:dyDescent="0.25">
      <c r="A45" t="s">
        <v>33</v>
      </c>
      <c r="E45" s="15"/>
      <c r="I45" s="6"/>
    </row>
    <row r="46" spans="1:9" x14ac:dyDescent="0.25">
      <c r="B46" t="s">
        <v>34</v>
      </c>
      <c r="E46" s="15"/>
      <c r="F46" s="6"/>
      <c r="G46" s="6"/>
      <c r="H46" s="6"/>
      <c r="I46" s="8"/>
    </row>
    <row r="47" spans="1:9" ht="7.5" customHeight="1" x14ac:dyDescent="0.25">
      <c r="E47" s="15"/>
      <c r="I47" s="6"/>
    </row>
    <row r="48" spans="1:9" ht="15.75" thickBot="1" x14ac:dyDescent="0.3">
      <c r="A48" s="4" t="s">
        <v>35</v>
      </c>
      <c r="I48" s="19">
        <f>+I34+I43+I46</f>
        <v>49690</v>
      </c>
    </row>
    <row r="49" spans="1:9" ht="15.75" thickTop="1" x14ac:dyDescent="0.25">
      <c r="I49" s="6"/>
    </row>
    <row r="50" spans="1:9" x14ac:dyDescent="0.25">
      <c r="A50" s="4" t="s">
        <v>36</v>
      </c>
      <c r="I50" s="6"/>
    </row>
    <row r="51" spans="1:9" x14ac:dyDescent="0.25">
      <c r="B51" t="s">
        <v>37</v>
      </c>
      <c r="I51" s="6"/>
    </row>
    <row r="52" spans="1:9" x14ac:dyDescent="0.25">
      <c r="C52" t="s">
        <v>38</v>
      </c>
      <c r="I52" s="8">
        <f>I43</f>
        <v>0</v>
      </c>
    </row>
    <row r="53" spans="1:9" x14ac:dyDescent="0.25">
      <c r="B53" t="s">
        <v>39</v>
      </c>
      <c r="I53" s="17">
        <f>+I48-I52</f>
        <v>49690</v>
      </c>
    </row>
    <row r="54" spans="1:9" x14ac:dyDescent="0.25">
      <c r="I54" s="6"/>
    </row>
    <row r="55" spans="1:9" x14ac:dyDescent="0.25">
      <c r="A55" s="20"/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I56" s="6"/>
    </row>
    <row r="57" spans="1:9" x14ac:dyDescent="0.25">
      <c r="I57" s="6"/>
    </row>
    <row r="58" spans="1:9" x14ac:dyDescent="0.25">
      <c r="I58" s="6"/>
    </row>
    <row r="59" spans="1:9" x14ac:dyDescent="0.25">
      <c r="I59" s="6"/>
    </row>
    <row r="60" spans="1:9" x14ac:dyDescent="0.25">
      <c r="I60" s="6"/>
    </row>
    <row r="61" spans="1:9" x14ac:dyDescent="0.25">
      <c r="I61" s="6"/>
    </row>
    <row r="62" spans="1:9" x14ac:dyDescent="0.25">
      <c r="I62" s="6"/>
    </row>
    <row r="63" spans="1:9" x14ac:dyDescent="0.25">
      <c r="I63" s="6"/>
    </row>
    <row r="64" spans="1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</sheetData>
  <mergeCells count="1">
    <mergeCell ref="A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Bruha</dc:creator>
  <cp:lastModifiedBy>Elijah Luebbe</cp:lastModifiedBy>
  <dcterms:created xsi:type="dcterms:W3CDTF">2025-06-24T14:54:13Z</dcterms:created>
  <dcterms:modified xsi:type="dcterms:W3CDTF">2026-06-04T19:11:01Z</dcterms:modified>
</cp:coreProperties>
</file>